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484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робин'!$A$1:$W$14</definedName>
  </definedNames>
  <calcPr fullCalcOnLoad="1"/>
</workbook>
</file>

<file path=xl/sharedStrings.xml><?xml version="1.0" encoding="utf-8"?>
<sst xmlns="http://schemas.openxmlformats.org/spreadsheetml/2006/main" count="67" uniqueCount="47">
  <si>
    <t>Волгоградская областная</t>
  </si>
  <si>
    <t xml:space="preserve">Федерация Спортивного </t>
  </si>
  <si>
    <t>Боулинга</t>
  </si>
  <si>
    <t xml:space="preserve">Таблица результатов Парного турнира по боулингу </t>
  </si>
  <si>
    <t>№п/п</t>
  </si>
  <si>
    <t xml:space="preserve"> Пары </t>
  </si>
  <si>
    <t>Итого</t>
  </si>
  <si>
    <t>Сред</t>
  </si>
  <si>
    <t>макс</t>
  </si>
  <si>
    <t>разн</t>
  </si>
  <si>
    <t>место</t>
  </si>
  <si>
    <t>Раунд Робин</t>
  </si>
  <si>
    <t>№</t>
  </si>
  <si>
    <t>Фамилия</t>
  </si>
  <si>
    <t>Сумма
8 игр</t>
  </si>
  <si>
    <t>Всего
15 игр</t>
  </si>
  <si>
    <t>Ср за
15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</si>
  <si>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</si>
  <si>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</si>
  <si>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</si>
  <si>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</si>
  <si>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</si>
  <si>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</si>
  <si>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</si>
  <si>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</si>
  <si>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«Кубок ГИППОПО 2012»  31 марта 2012г.</t>
  </si>
  <si>
    <t xml:space="preserve">             31 марта 2012г.</t>
  </si>
  <si>
    <t>31 марта 2012г.</t>
  </si>
  <si>
    <t>Black Ferrari</t>
  </si>
  <si>
    <t>F1</t>
  </si>
  <si>
    <t>Аджакс</t>
  </si>
  <si>
    <t>БиК</t>
  </si>
  <si>
    <t>Бригада</t>
  </si>
  <si>
    <t>Вай</t>
  </si>
  <si>
    <t>Гроза</t>
  </si>
  <si>
    <t>Камаз</t>
  </si>
  <si>
    <t>Корпорация монстров</t>
  </si>
  <si>
    <t>Коты</t>
  </si>
  <si>
    <t>ЛиАна</t>
  </si>
  <si>
    <t>Луна</t>
  </si>
  <si>
    <t>Не местные</t>
  </si>
  <si>
    <t>Не пара</t>
  </si>
  <si>
    <t>ОП</t>
  </si>
  <si>
    <t>Спарк</t>
  </si>
  <si>
    <t>Сплит</t>
  </si>
  <si>
    <t>Удача</t>
  </si>
  <si>
    <t>Чак Норрис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</si>
</sst>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.5"/>
      <color indexed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color indexed="12"/>
      <name val="Arial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5" fillId="35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 applyProtection="1">
      <alignment/>
      <protection locked="0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34" borderId="27" xfId="0" applyFont="1" applyFill="1" applyBorder="1" applyAlignment="1" applyProtection="1">
      <alignment/>
      <protection locked="0"/>
    </xf>
    <xf numFmtId="1" fontId="19" fillId="0" borderId="12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" fontId="19" fillId="34" borderId="12" xfId="0" applyNumberFormat="1" applyFont="1" applyFill="1" applyBorder="1" applyAlignment="1">
      <alignment horizontal="center"/>
    </xf>
    <xf numFmtId="1" fontId="19" fillId="34" borderId="0" xfId="0" applyNumberFormat="1" applyFont="1" applyFill="1" applyBorder="1" applyAlignment="1">
      <alignment horizontal="center"/>
    </xf>
    <xf numFmtId="1" fontId="19" fillId="34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19" fillId="34" borderId="10" xfId="0" applyNumberFormat="1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1" fontId="19" fillId="34" borderId="16" xfId="0" applyNumberFormat="1" applyFont="1" applyFill="1" applyBorder="1" applyAlignment="1">
      <alignment horizontal="center"/>
    </xf>
    <xf numFmtId="1" fontId="19" fillId="34" borderId="1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7" fillId="34" borderId="28" xfId="0" applyFont="1" applyFill="1" applyBorder="1" applyAlignment="1" applyProtection="1">
      <alignment/>
      <protection locked="0"/>
    </xf>
    <xf numFmtId="0" fontId="25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4" borderId="12" xfId="0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7" fillId="35" borderId="13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7" fillId="35" borderId="19" xfId="0" applyFont="1" applyFill="1" applyBorder="1" applyAlignment="1">
      <alignment horizontal="center" vertical="center"/>
    </xf>
    <xf numFmtId="0" fontId="10" fillId="34" borderId="14" xfId="0" applyFont="1" applyFill="1" applyBorder="1" applyAlignment="1" applyProtection="1">
      <alignment/>
      <protection locked="0"/>
    </xf>
    <xf numFmtId="0" fontId="9" fillId="0" borderId="29" xfId="0" applyFont="1" applyBorder="1" applyAlignment="1">
      <alignment horizontal="center"/>
    </xf>
    <xf numFmtId="0" fontId="0" fillId="36" borderId="2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295275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9525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286000" y="2171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66675</xdr:rowOff>
    </xdr:from>
    <xdr:to>
      <xdr:col>16</xdr:col>
      <xdr:colOff>28575</xdr:colOff>
      <xdr:row>15</xdr:row>
      <xdr:rowOff>66675</xdr:rowOff>
    </xdr:to>
    <xdr:sp>
      <xdr:nvSpPr>
        <xdr:cNvPr id="2" name="Строка 4"/>
        <xdr:cNvSpPr>
          <a:spLocks/>
        </xdr:cNvSpPr>
      </xdr:nvSpPr>
      <xdr:spPr>
        <a:xfrm>
          <a:off x="8982075" y="34861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="115" zoomScaleNormal="115" zoomScalePageLayoutView="0" workbookViewId="0" topLeftCell="A6">
      <selection activeCell="B8" sqref="B8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10" width="6.28125" style="0" customWidth="1"/>
    <col min="11" max="12" width="6.421875" style="0" customWidth="1"/>
    <col min="13" max="15" width="0" style="0" hidden="1" customWidth="1"/>
    <col min="16" max="16" width="6.421875" style="0" customWidth="1"/>
    <col min="17" max="17" width="6.7109375" style="0" customWidth="1"/>
  </cols>
  <sheetData>
    <row r="1" spans="1:17" s="3" customFormat="1" ht="17.25" customHeight="1">
      <c r="A1"/>
      <c r="B1"/>
      <c r="C1"/>
      <c r="D1"/>
      <c r="E1"/>
      <c r="F1"/>
      <c r="G1" s="1"/>
      <c r="H1" s="1"/>
      <c r="I1" s="1"/>
      <c r="J1" s="1"/>
      <c r="K1" s="2" t="s">
        <v>0</v>
      </c>
      <c r="L1"/>
      <c r="M1"/>
      <c r="N1"/>
      <c r="O1"/>
      <c r="P1"/>
      <c r="Q1"/>
    </row>
    <row r="2" spans="1:17" s="3" customFormat="1" ht="13.5">
      <c r="A2"/>
      <c r="B2"/>
      <c r="C2"/>
      <c r="D2"/>
      <c r="E2"/>
      <c r="F2"/>
      <c r="G2"/>
      <c r="H2"/>
      <c r="I2"/>
      <c r="J2"/>
      <c r="K2" s="2" t="s">
        <v>1</v>
      </c>
      <c r="L2"/>
      <c r="M2"/>
      <c r="N2"/>
      <c r="O2"/>
      <c r="P2"/>
      <c r="Q2"/>
    </row>
    <row r="3" spans="1:17" s="3" customFormat="1" ht="10.5" customHeight="1">
      <c r="A3"/>
      <c r="B3"/>
      <c r="C3"/>
      <c r="D3"/>
      <c r="E3"/>
      <c r="F3"/>
      <c r="G3"/>
      <c r="H3"/>
      <c r="I3"/>
      <c r="J3"/>
      <c r="K3" s="2" t="s">
        <v>2</v>
      </c>
      <c r="L3"/>
      <c r="M3"/>
      <c r="N3"/>
      <c r="O3"/>
      <c r="P3"/>
      <c r="Q3"/>
    </row>
    <row r="4" spans="1:17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3" customFormat="1" ht="24" customHeight="1">
      <c r="A6"/>
      <c r="B6" s="4"/>
      <c r="C6" s="6" t="s">
        <v>25</v>
      </c>
      <c r="D6" s="5"/>
      <c r="E6"/>
      <c r="F6"/>
      <c r="G6"/>
      <c r="H6"/>
      <c r="I6"/>
      <c r="J6"/>
      <c r="K6" s="6"/>
      <c r="L6"/>
      <c r="M6"/>
      <c r="N6"/>
      <c r="O6"/>
      <c r="P6"/>
      <c r="Q6"/>
    </row>
    <row r="7" spans="1:17" s="3" customFormat="1" ht="12" customHeight="1">
      <c r="A7" s="7" t="s">
        <v>4</v>
      </c>
      <c r="B7" s="8" t="s">
        <v>5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9">
        <v>7</v>
      </c>
      <c r="J7" s="10">
        <v>8</v>
      </c>
      <c r="K7" s="8" t="s">
        <v>6</v>
      </c>
      <c r="L7" s="8" t="s">
        <v>7</v>
      </c>
      <c r="N7" s="11" t="s">
        <v>8</v>
      </c>
      <c r="P7" s="12" t="s">
        <v>9</v>
      </c>
      <c r="Q7" s="12" t="s">
        <v>10</v>
      </c>
    </row>
    <row r="8" spans="1:17" s="3" customFormat="1" ht="12" customHeight="1">
      <c r="A8" s="13">
        <v>10</v>
      </c>
      <c r="B8" s="14" t="s">
        <v>28</v>
      </c>
      <c r="C8" s="104">
        <v>215</v>
      </c>
      <c r="D8" s="16">
        <v>218</v>
      </c>
      <c r="E8" s="17">
        <v>192</v>
      </c>
      <c r="F8" s="16">
        <v>223</v>
      </c>
      <c r="G8" s="17">
        <v>227</v>
      </c>
      <c r="H8" s="17">
        <v>187</v>
      </c>
      <c r="I8" s="17">
        <v>231</v>
      </c>
      <c r="J8" s="16">
        <v>233</v>
      </c>
      <c r="K8" s="18">
        <f aca="true" t="shared" si="0" ref="K8:K40">SUM(C8:J8)</f>
        <v>1726</v>
      </c>
      <c r="L8" s="19">
        <f aca="true" t="shared" si="1" ref="L8:L40">IF(C8&lt;&gt;"",AVERAGE(C8:J8),"")</f>
        <v>215.75</v>
      </c>
      <c r="N8" s="20">
        <f aca="true" t="shared" si="2" ref="N8:N40">MAX(C8:J8)</f>
        <v>233</v>
      </c>
      <c r="O8" s="21">
        <f aca="true" t="shared" si="3" ref="O8:O40">MIN(C8:J8)</f>
        <v>187</v>
      </c>
      <c r="P8" s="18">
        <f aca="true" t="shared" si="4" ref="P8:P27">N8-O8</f>
        <v>46</v>
      </c>
      <c r="Q8" s="18">
        <v>1</v>
      </c>
    </row>
    <row r="9" spans="1:19" s="3" customFormat="1" ht="12" customHeight="1">
      <c r="A9" s="13">
        <v>13</v>
      </c>
      <c r="B9" s="26" t="s">
        <v>34</v>
      </c>
      <c r="C9" s="22">
        <v>194</v>
      </c>
      <c r="D9" s="16">
        <v>212</v>
      </c>
      <c r="E9" s="17">
        <v>223</v>
      </c>
      <c r="F9" s="16">
        <v>212</v>
      </c>
      <c r="G9" s="17">
        <v>195</v>
      </c>
      <c r="H9" s="17">
        <v>217</v>
      </c>
      <c r="I9" s="17">
        <v>200</v>
      </c>
      <c r="J9" s="16">
        <v>201</v>
      </c>
      <c r="K9" s="18">
        <f t="shared" si="0"/>
        <v>1654</v>
      </c>
      <c r="L9" s="19">
        <f t="shared" si="1"/>
        <v>206.75</v>
      </c>
      <c r="N9" s="20">
        <f t="shared" si="2"/>
        <v>223</v>
      </c>
      <c r="O9" s="21">
        <f t="shared" si="3"/>
        <v>194</v>
      </c>
      <c r="P9" s="18">
        <f t="shared" si="4"/>
        <v>29</v>
      </c>
      <c r="Q9" s="18">
        <v>2</v>
      </c>
      <c r="S9" s="103"/>
    </row>
    <row r="10" spans="1:19" s="3" customFormat="1" ht="12" customHeight="1">
      <c r="A10" s="13">
        <v>18</v>
      </c>
      <c r="B10" s="14" t="s">
        <v>36</v>
      </c>
      <c r="C10" s="23">
        <v>199</v>
      </c>
      <c r="D10" s="24">
        <v>194</v>
      </c>
      <c r="E10" s="25">
        <v>221</v>
      </c>
      <c r="F10" s="24">
        <v>209</v>
      </c>
      <c r="G10" s="25">
        <v>210</v>
      </c>
      <c r="H10" s="25">
        <v>186</v>
      </c>
      <c r="I10" s="25">
        <v>211</v>
      </c>
      <c r="J10" s="24">
        <v>186</v>
      </c>
      <c r="K10" s="18">
        <f t="shared" si="0"/>
        <v>1616</v>
      </c>
      <c r="L10" s="19">
        <f t="shared" si="1"/>
        <v>202</v>
      </c>
      <c r="N10" s="20">
        <f t="shared" si="2"/>
        <v>221</v>
      </c>
      <c r="O10" s="21">
        <f t="shared" si="3"/>
        <v>186</v>
      </c>
      <c r="P10" s="18">
        <f t="shared" si="4"/>
        <v>35</v>
      </c>
      <c r="Q10" s="18">
        <v>3</v>
      </c>
      <c r="S10" s="103"/>
    </row>
    <row r="11" spans="1:17" s="3" customFormat="1" ht="12" customHeight="1">
      <c r="A11" s="13">
        <v>9</v>
      </c>
      <c r="B11" s="14" t="s">
        <v>31</v>
      </c>
      <c r="C11" s="22">
        <v>190</v>
      </c>
      <c r="D11" s="16">
        <v>185</v>
      </c>
      <c r="E11" s="17">
        <v>178</v>
      </c>
      <c r="F11" s="16">
        <v>203</v>
      </c>
      <c r="G11" s="17">
        <v>201</v>
      </c>
      <c r="H11" s="17">
        <v>221</v>
      </c>
      <c r="I11" s="17">
        <v>206</v>
      </c>
      <c r="J11" s="16">
        <v>219</v>
      </c>
      <c r="K11" s="18">
        <f t="shared" si="0"/>
        <v>1603</v>
      </c>
      <c r="L11" s="19">
        <f t="shared" si="1"/>
        <v>200.375</v>
      </c>
      <c r="N11" s="20">
        <f t="shared" si="2"/>
        <v>221</v>
      </c>
      <c r="O11" s="21">
        <f t="shared" si="3"/>
        <v>178</v>
      </c>
      <c r="P11" s="18">
        <f t="shared" si="4"/>
        <v>43</v>
      </c>
      <c r="Q11" s="18">
        <v>4</v>
      </c>
    </row>
    <row r="12" spans="1:17" s="3" customFormat="1" ht="12" customHeight="1">
      <c r="A12" s="13">
        <v>1</v>
      </c>
      <c r="B12" s="14" t="s">
        <v>37</v>
      </c>
      <c r="C12" s="22">
        <v>193</v>
      </c>
      <c r="D12" s="106">
        <v>243</v>
      </c>
      <c r="E12" s="25">
        <v>220</v>
      </c>
      <c r="F12" s="24">
        <v>191</v>
      </c>
      <c r="G12" s="25">
        <v>175</v>
      </c>
      <c r="H12" s="25">
        <v>176</v>
      </c>
      <c r="I12" s="25">
        <v>218</v>
      </c>
      <c r="J12" s="24">
        <v>177</v>
      </c>
      <c r="K12" s="18">
        <f t="shared" si="0"/>
        <v>1593</v>
      </c>
      <c r="L12" s="19">
        <f t="shared" si="1"/>
        <v>199.125</v>
      </c>
      <c r="N12" s="20">
        <f t="shared" si="2"/>
        <v>243</v>
      </c>
      <c r="O12" s="21">
        <f t="shared" si="3"/>
        <v>175</v>
      </c>
      <c r="P12" s="18">
        <f t="shared" si="4"/>
        <v>68</v>
      </c>
      <c r="Q12" s="18">
        <v>5</v>
      </c>
    </row>
    <row r="13" spans="1:17" s="3" customFormat="1" ht="12" customHeight="1">
      <c r="A13" s="13">
        <v>12</v>
      </c>
      <c r="B13" s="14" t="s">
        <v>42</v>
      </c>
      <c r="C13" s="105">
        <v>205</v>
      </c>
      <c r="D13" s="17">
        <v>198</v>
      </c>
      <c r="E13" s="25">
        <v>230</v>
      </c>
      <c r="F13" s="24">
        <v>174</v>
      </c>
      <c r="G13" s="25">
        <v>182</v>
      </c>
      <c r="H13" s="25">
        <v>225</v>
      </c>
      <c r="I13" s="25">
        <v>175</v>
      </c>
      <c r="J13" s="24">
        <v>192</v>
      </c>
      <c r="K13" s="18">
        <f t="shared" si="0"/>
        <v>1581</v>
      </c>
      <c r="L13" s="19">
        <f t="shared" si="1"/>
        <v>197.625</v>
      </c>
      <c r="N13" s="20">
        <f t="shared" si="2"/>
        <v>230</v>
      </c>
      <c r="O13" s="21">
        <f t="shared" si="3"/>
        <v>174</v>
      </c>
      <c r="P13" s="18">
        <f t="shared" si="4"/>
        <v>56</v>
      </c>
      <c r="Q13" s="18">
        <v>6</v>
      </c>
    </row>
    <row r="14" spans="1:17" s="3" customFormat="1" ht="12" customHeight="1">
      <c r="A14" s="13">
        <v>5</v>
      </c>
      <c r="B14" s="14" t="s">
        <v>41</v>
      </c>
      <c r="C14" s="22">
        <v>184</v>
      </c>
      <c r="D14" s="17">
        <v>215</v>
      </c>
      <c r="E14" s="25">
        <v>234</v>
      </c>
      <c r="F14" s="24">
        <v>222</v>
      </c>
      <c r="G14" s="25">
        <v>165</v>
      </c>
      <c r="H14" s="25">
        <v>189</v>
      </c>
      <c r="I14" s="25">
        <v>189</v>
      </c>
      <c r="J14" s="24">
        <v>176</v>
      </c>
      <c r="K14" s="18">
        <f t="shared" si="0"/>
        <v>1574</v>
      </c>
      <c r="L14" s="19">
        <f t="shared" si="1"/>
        <v>196.75</v>
      </c>
      <c r="N14" s="20">
        <f t="shared" si="2"/>
        <v>234</v>
      </c>
      <c r="O14" s="21">
        <f t="shared" si="3"/>
        <v>165</v>
      </c>
      <c r="P14" s="18">
        <f t="shared" si="4"/>
        <v>69</v>
      </c>
      <c r="Q14" s="18">
        <v>7</v>
      </c>
    </row>
    <row r="15" spans="1:17" s="3" customFormat="1" ht="12" customHeight="1">
      <c r="A15" s="13">
        <v>17</v>
      </c>
      <c r="B15" s="14" t="s">
        <v>46</v>
      </c>
      <c r="C15" s="22">
        <v>186</v>
      </c>
      <c r="D15" s="27">
        <v>186</v>
      </c>
      <c r="E15" s="17">
        <v>185</v>
      </c>
      <c r="F15" s="16">
        <v>215</v>
      </c>
      <c r="G15" s="17">
        <v>169</v>
      </c>
      <c r="H15" s="17">
        <v>205</v>
      </c>
      <c r="I15" s="17">
        <v>216</v>
      </c>
      <c r="J15" s="22">
        <v>210</v>
      </c>
      <c r="K15" s="18">
        <f t="shared" si="0"/>
        <v>1572</v>
      </c>
      <c r="L15" s="19">
        <f t="shared" si="1"/>
        <v>196.5</v>
      </c>
      <c r="N15" s="20">
        <f t="shared" si="2"/>
        <v>216</v>
      </c>
      <c r="O15" s="21">
        <f t="shared" si="3"/>
        <v>169</v>
      </c>
      <c r="P15" s="18">
        <f t="shared" si="4"/>
        <v>47</v>
      </c>
      <c r="Q15" s="18">
        <v>8</v>
      </c>
    </row>
    <row r="16" spans="1:17" s="3" customFormat="1" ht="12" customHeight="1">
      <c r="A16" s="13">
        <v>15</v>
      </c>
      <c r="B16" s="14" t="s">
        <v>33</v>
      </c>
      <c r="C16" s="15">
        <v>194</v>
      </c>
      <c r="D16" s="28">
        <v>183</v>
      </c>
      <c r="E16" s="29">
        <v>170</v>
      </c>
      <c r="F16" s="28">
        <v>245</v>
      </c>
      <c r="G16" s="29">
        <v>167</v>
      </c>
      <c r="H16" s="29">
        <v>172</v>
      </c>
      <c r="I16" s="29">
        <v>209</v>
      </c>
      <c r="J16" s="28">
        <v>226</v>
      </c>
      <c r="K16" s="18">
        <f t="shared" si="0"/>
        <v>1566</v>
      </c>
      <c r="L16" s="19">
        <f t="shared" si="1"/>
        <v>195.75</v>
      </c>
      <c r="N16" s="20">
        <f t="shared" si="2"/>
        <v>245</v>
      </c>
      <c r="O16" s="21">
        <f t="shared" si="3"/>
        <v>167</v>
      </c>
      <c r="P16" s="18">
        <f t="shared" si="4"/>
        <v>78</v>
      </c>
      <c r="Q16" s="18">
        <v>9</v>
      </c>
    </row>
    <row r="17" spans="1:17" s="3" customFormat="1" ht="12" customHeight="1">
      <c r="A17" s="13">
        <v>19</v>
      </c>
      <c r="B17" s="14" t="s">
        <v>32</v>
      </c>
      <c r="C17" s="22">
        <v>204</v>
      </c>
      <c r="D17" s="17">
        <v>210</v>
      </c>
      <c r="E17" s="17">
        <v>174</v>
      </c>
      <c r="F17" s="17">
        <v>181</v>
      </c>
      <c r="G17" s="17">
        <v>185</v>
      </c>
      <c r="H17" s="17">
        <v>230</v>
      </c>
      <c r="I17" s="17">
        <v>198</v>
      </c>
      <c r="J17" s="17">
        <v>163</v>
      </c>
      <c r="K17" s="18">
        <f t="shared" si="0"/>
        <v>1545</v>
      </c>
      <c r="L17" s="19">
        <f t="shared" si="1"/>
        <v>193.125</v>
      </c>
      <c r="N17" s="20">
        <f t="shared" si="2"/>
        <v>230</v>
      </c>
      <c r="O17" s="21">
        <f t="shared" si="3"/>
        <v>163</v>
      </c>
      <c r="P17" s="18">
        <f t="shared" si="4"/>
        <v>67</v>
      </c>
      <c r="Q17" s="18">
        <v>10</v>
      </c>
    </row>
    <row r="18" spans="1:17" s="3" customFormat="1" ht="12" customHeight="1">
      <c r="A18" s="13">
        <v>14</v>
      </c>
      <c r="B18" s="14" t="s">
        <v>35</v>
      </c>
      <c r="C18" s="22">
        <v>181</v>
      </c>
      <c r="D18" s="16">
        <v>201</v>
      </c>
      <c r="E18" s="108">
        <v>163</v>
      </c>
      <c r="F18" s="24">
        <v>200</v>
      </c>
      <c r="G18" s="25">
        <v>236</v>
      </c>
      <c r="H18" s="25">
        <v>191</v>
      </c>
      <c r="I18" s="25">
        <v>181</v>
      </c>
      <c r="J18" s="24">
        <v>187</v>
      </c>
      <c r="K18" s="18">
        <f t="shared" si="0"/>
        <v>1540</v>
      </c>
      <c r="L18" s="19">
        <f t="shared" si="1"/>
        <v>192.5</v>
      </c>
      <c r="N18" s="20">
        <f t="shared" si="2"/>
        <v>236</v>
      </c>
      <c r="O18" s="21">
        <f t="shared" si="3"/>
        <v>163</v>
      </c>
      <c r="P18" s="18">
        <f t="shared" si="4"/>
        <v>73</v>
      </c>
      <c r="Q18" s="18">
        <v>11</v>
      </c>
    </row>
    <row r="19" spans="1:17" s="3" customFormat="1" ht="12" customHeight="1">
      <c r="A19" s="13">
        <v>3</v>
      </c>
      <c r="B19" s="14" t="s">
        <v>39</v>
      </c>
      <c r="C19" s="22">
        <v>202</v>
      </c>
      <c r="D19" s="16">
        <v>183</v>
      </c>
      <c r="E19" s="17">
        <v>202</v>
      </c>
      <c r="F19" s="16">
        <v>184</v>
      </c>
      <c r="G19" s="17">
        <v>223</v>
      </c>
      <c r="H19" s="106">
        <v>192</v>
      </c>
      <c r="I19" s="17">
        <v>178</v>
      </c>
      <c r="J19" s="16">
        <v>171</v>
      </c>
      <c r="K19" s="18">
        <f t="shared" si="0"/>
        <v>1535</v>
      </c>
      <c r="L19" s="19">
        <f t="shared" si="1"/>
        <v>191.875</v>
      </c>
      <c r="N19" s="20">
        <f t="shared" si="2"/>
        <v>223</v>
      </c>
      <c r="O19" s="21">
        <f t="shared" si="3"/>
        <v>171</v>
      </c>
      <c r="P19" s="18">
        <f t="shared" si="4"/>
        <v>52</v>
      </c>
      <c r="Q19" s="18">
        <v>12</v>
      </c>
    </row>
    <row r="20" spans="1:17" s="3" customFormat="1" ht="12" customHeight="1">
      <c r="A20" s="13">
        <v>2</v>
      </c>
      <c r="B20" s="14" t="s">
        <v>45</v>
      </c>
      <c r="C20" s="30">
        <v>190</v>
      </c>
      <c r="D20" s="31">
        <v>180</v>
      </c>
      <c r="E20" s="32">
        <v>161</v>
      </c>
      <c r="F20" s="31">
        <v>191</v>
      </c>
      <c r="G20" s="32">
        <v>170</v>
      </c>
      <c r="H20" s="32">
        <v>242</v>
      </c>
      <c r="I20" s="32">
        <v>191</v>
      </c>
      <c r="J20" s="33">
        <v>198</v>
      </c>
      <c r="K20" s="34">
        <f t="shared" si="0"/>
        <v>1523</v>
      </c>
      <c r="L20" s="19">
        <f t="shared" si="1"/>
        <v>190.375</v>
      </c>
      <c r="N20" s="20">
        <f t="shared" si="2"/>
        <v>242</v>
      </c>
      <c r="O20" s="21">
        <f t="shared" si="3"/>
        <v>161</v>
      </c>
      <c r="P20" s="18">
        <f t="shared" si="4"/>
        <v>81</v>
      </c>
      <c r="Q20" s="18">
        <v>13</v>
      </c>
    </row>
    <row r="21" spans="1:17" s="3" customFormat="1" ht="12" customHeight="1">
      <c r="A21" s="13">
        <v>16</v>
      </c>
      <c r="B21" s="14" t="s">
        <v>43</v>
      </c>
      <c r="C21" s="22">
        <v>172</v>
      </c>
      <c r="D21" s="16">
        <v>203</v>
      </c>
      <c r="E21" s="17">
        <v>174</v>
      </c>
      <c r="F21" s="16">
        <v>200</v>
      </c>
      <c r="G21" s="17">
        <v>164</v>
      </c>
      <c r="H21" s="17">
        <v>198</v>
      </c>
      <c r="I21" s="17">
        <v>198</v>
      </c>
      <c r="J21" s="16">
        <v>206</v>
      </c>
      <c r="K21" s="18">
        <f t="shared" si="0"/>
        <v>1515</v>
      </c>
      <c r="L21" s="19">
        <f t="shared" si="1"/>
        <v>189.375</v>
      </c>
      <c r="N21" s="20">
        <f t="shared" si="2"/>
        <v>206</v>
      </c>
      <c r="O21" s="21">
        <f t="shared" si="3"/>
        <v>164</v>
      </c>
      <c r="P21" s="18">
        <f t="shared" si="4"/>
        <v>42</v>
      </c>
      <c r="Q21" s="18">
        <v>14</v>
      </c>
    </row>
    <row r="22" spans="1:17" s="3" customFormat="1" ht="12.75" customHeight="1" thickBot="1">
      <c r="A22" s="13">
        <v>11</v>
      </c>
      <c r="B22" s="14" t="s">
        <v>30</v>
      </c>
      <c r="C22" s="22">
        <v>166</v>
      </c>
      <c r="D22" s="16">
        <v>189</v>
      </c>
      <c r="E22" s="17">
        <v>129</v>
      </c>
      <c r="F22" s="16">
        <v>212</v>
      </c>
      <c r="G22" s="17">
        <v>171</v>
      </c>
      <c r="H22" s="17">
        <v>204</v>
      </c>
      <c r="I22" s="17">
        <v>177</v>
      </c>
      <c r="J22" s="16">
        <v>244</v>
      </c>
      <c r="K22" s="18">
        <f t="shared" si="0"/>
        <v>1492</v>
      </c>
      <c r="L22" s="19">
        <f t="shared" si="1"/>
        <v>186.5</v>
      </c>
      <c r="N22" s="20">
        <f t="shared" si="2"/>
        <v>244</v>
      </c>
      <c r="O22" s="21">
        <f t="shared" si="3"/>
        <v>129</v>
      </c>
      <c r="P22" s="18">
        <f t="shared" si="4"/>
        <v>115</v>
      </c>
      <c r="Q22" s="18">
        <v>15</v>
      </c>
    </row>
    <row r="23" spans="1:17" s="3" customFormat="1" ht="12.75" customHeight="1" thickBot="1">
      <c r="A23" s="13">
        <v>7</v>
      </c>
      <c r="B23" s="14" t="s">
        <v>44</v>
      </c>
      <c r="C23" s="15">
        <v>181</v>
      </c>
      <c r="D23" s="28">
        <v>165</v>
      </c>
      <c r="E23" s="29">
        <v>197</v>
      </c>
      <c r="F23" s="28">
        <v>185</v>
      </c>
      <c r="G23" s="29">
        <v>193</v>
      </c>
      <c r="H23" s="29">
        <v>181</v>
      </c>
      <c r="I23" s="29">
        <v>198</v>
      </c>
      <c r="J23" s="28">
        <v>192</v>
      </c>
      <c r="K23" s="18">
        <f t="shared" si="0"/>
        <v>1492</v>
      </c>
      <c r="L23" s="19">
        <f t="shared" si="1"/>
        <v>186.5</v>
      </c>
      <c r="N23" s="20">
        <f t="shared" si="2"/>
        <v>198</v>
      </c>
      <c r="O23" s="21">
        <f t="shared" si="3"/>
        <v>165</v>
      </c>
      <c r="P23" s="18">
        <f t="shared" si="4"/>
        <v>33</v>
      </c>
      <c r="Q23" s="18">
        <v>16</v>
      </c>
    </row>
    <row r="24" spans="1:17" s="3" customFormat="1" ht="12.75" customHeight="1" thickBot="1">
      <c r="A24" s="13">
        <v>8</v>
      </c>
      <c r="B24" s="14" t="s">
        <v>29</v>
      </c>
      <c r="C24" s="15">
        <v>190</v>
      </c>
      <c r="D24" s="28">
        <v>183</v>
      </c>
      <c r="E24" s="29">
        <v>179</v>
      </c>
      <c r="F24" s="28">
        <v>178</v>
      </c>
      <c r="G24" s="29">
        <v>157</v>
      </c>
      <c r="H24" s="29">
        <v>202</v>
      </c>
      <c r="I24" s="29">
        <v>178</v>
      </c>
      <c r="J24" s="28">
        <v>180</v>
      </c>
      <c r="K24" s="18">
        <f t="shared" si="0"/>
        <v>1447</v>
      </c>
      <c r="L24" s="19">
        <f t="shared" si="1"/>
        <v>180.875</v>
      </c>
      <c r="N24" s="20">
        <f t="shared" si="2"/>
        <v>202</v>
      </c>
      <c r="O24" s="21">
        <f t="shared" si="3"/>
        <v>157</v>
      </c>
      <c r="P24" s="18">
        <f t="shared" si="4"/>
        <v>45</v>
      </c>
      <c r="Q24" s="18">
        <v>17</v>
      </c>
    </row>
    <row r="25" spans="1:17" s="3" customFormat="1" ht="12.75" customHeight="1" thickBot="1">
      <c r="A25" s="13">
        <v>4</v>
      </c>
      <c r="B25" s="26" t="s">
        <v>38</v>
      </c>
      <c r="C25" s="15">
        <v>166</v>
      </c>
      <c r="D25" s="28">
        <v>193</v>
      </c>
      <c r="E25" s="29">
        <v>200</v>
      </c>
      <c r="F25" s="28">
        <v>166</v>
      </c>
      <c r="G25" s="29">
        <v>180</v>
      </c>
      <c r="H25" s="29">
        <v>161</v>
      </c>
      <c r="I25" s="29">
        <v>168</v>
      </c>
      <c r="J25" s="28">
        <v>165</v>
      </c>
      <c r="K25" s="18">
        <f t="shared" si="0"/>
        <v>1399</v>
      </c>
      <c r="L25" s="19">
        <f t="shared" si="1"/>
        <v>174.875</v>
      </c>
      <c r="N25" s="20">
        <f t="shared" si="2"/>
        <v>200</v>
      </c>
      <c r="O25" s="21">
        <f t="shared" si="3"/>
        <v>161</v>
      </c>
      <c r="P25" s="18">
        <f t="shared" si="4"/>
        <v>39</v>
      </c>
      <c r="Q25" s="18">
        <v>18</v>
      </c>
    </row>
    <row r="26" spans="1:17" s="3" customFormat="1" ht="12.75" customHeight="1" thickBot="1">
      <c r="A26" s="13">
        <v>6</v>
      </c>
      <c r="B26" s="109" t="s">
        <v>40</v>
      </c>
      <c r="C26" s="99">
        <v>166</v>
      </c>
      <c r="D26" s="100">
        <v>161</v>
      </c>
      <c r="E26" s="101">
        <v>195</v>
      </c>
      <c r="F26" s="100">
        <v>176</v>
      </c>
      <c r="G26" s="101">
        <v>189</v>
      </c>
      <c r="H26" s="101">
        <v>149</v>
      </c>
      <c r="I26" s="101">
        <v>164</v>
      </c>
      <c r="J26" s="102">
        <v>173</v>
      </c>
      <c r="K26" s="98">
        <f t="shared" si="0"/>
        <v>1373</v>
      </c>
      <c r="L26" s="19">
        <f t="shared" si="1"/>
        <v>171.625</v>
      </c>
      <c r="N26" s="20">
        <f t="shared" si="2"/>
        <v>195</v>
      </c>
      <c r="O26" s="21">
        <f t="shared" si="3"/>
        <v>149</v>
      </c>
      <c r="P26" s="18">
        <f t="shared" si="4"/>
        <v>46</v>
      </c>
      <c r="Q26" s="18">
        <v>19</v>
      </c>
    </row>
    <row r="27" spans="1:17" s="3" customFormat="1" ht="12.75" customHeight="1" hidden="1">
      <c r="A27" s="13"/>
      <c r="B27" s="14"/>
      <c r="C27" s="23"/>
      <c r="D27" s="24"/>
      <c r="E27" s="25"/>
      <c r="F27" s="24"/>
      <c r="G27" s="25"/>
      <c r="H27" s="25"/>
      <c r="I27" s="25"/>
      <c r="J27" s="23"/>
      <c r="K27" s="18">
        <f t="shared" si="0"/>
        <v>0</v>
      </c>
      <c r="L27" s="19">
        <f t="shared" si="1"/>
      </c>
      <c r="N27" s="20">
        <f t="shared" si="2"/>
        <v>0</v>
      </c>
      <c r="O27" s="21">
        <f t="shared" si="3"/>
        <v>0</v>
      </c>
      <c r="P27" s="18">
        <f t="shared" si="4"/>
        <v>0</v>
      </c>
      <c r="Q27" s="18">
        <v>20</v>
      </c>
    </row>
    <row r="28" spans="1:17" s="3" customFormat="1" ht="12.75" customHeight="1" hidden="1">
      <c r="A28" s="13"/>
      <c r="B28" s="26"/>
      <c r="C28" s="22"/>
      <c r="D28" s="17"/>
      <c r="E28" s="17"/>
      <c r="F28" s="17"/>
      <c r="G28" s="17"/>
      <c r="H28" s="17"/>
      <c r="I28" s="17"/>
      <c r="J28" s="17"/>
      <c r="K28" s="18">
        <f t="shared" si="0"/>
        <v>0</v>
      </c>
      <c r="L28" s="19">
        <f t="shared" si="1"/>
      </c>
      <c r="M28" s="18">
        <v>18</v>
      </c>
      <c r="N28" s="20">
        <f t="shared" si="2"/>
        <v>0</v>
      </c>
      <c r="O28" s="21">
        <f t="shared" si="3"/>
        <v>0</v>
      </c>
      <c r="Q28" s="18">
        <v>21</v>
      </c>
    </row>
    <row r="29" spans="1:17" s="3" customFormat="1" ht="12.75" customHeight="1" hidden="1">
      <c r="A29" s="13"/>
      <c r="B29" s="26"/>
      <c r="C29" s="23"/>
      <c r="D29" s="24"/>
      <c r="E29" s="25"/>
      <c r="F29" s="24"/>
      <c r="G29" s="25"/>
      <c r="H29" s="25"/>
      <c r="I29" s="25"/>
      <c r="J29" s="24"/>
      <c r="K29" s="18">
        <f t="shared" si="0"/>
        <v>0</v>
      </c>
      <c r="L29" s="19">
        <f t="shared" si="1"/>
      </c>
      <c r="M29" s="18">
        <v>19</v>
      </c>
      <c r="N29" s="20">
        <f t="shared" si="2"/>
        <v>0</v>
      </c>
      <c r="O29" s="21">
        <f t="shared" si="3"/>
        <v>0</v>
      </c>
      <c r="Q29" s="18">
        <v>22</v>
      </c>
    </row>
    <row r="30" spans="1:17" s="3" customFormat="1" ht="12.75" customHeight="1" hidden="1">
      <c r="A30" s="13"/>
      <c r="B30" s="26"/>
      <c r="C30" s="23"/>
      <c r="D30" s="24"/>
      <c r="E30" s="25"/>
      <c r="F30" s="24"/>
      <c r="G30" s="25"/>
      <c r="H30" s="25"/>
      <c r="I30" s="25"/>
      <c r="J30" s="24"/>
      <c r="K30" s="18">
        <f t="shared" si="0"/>
        <v>0</v>
      </c>
      <c r="L30" s="19">
        <f t="shared" si="1"/>
      </c>
      <c r="M30" s="18">
        <v>20</v>
      </c>
      <c r="N30" s="20">
        <f t="shared" si="2"/>
        <v>0</v>
      </c>
      <c r="O30" s="21">
        <f t="shared" si="3"/>
        <v>0</v>
      </c>
      <c r="Q30" s="18">
        <v>23</v>
      </c>
    </row>
    <row r="31" spans="1:17" s="3" customFormat="1" ht="12.75" customHeight="1" hidden="1">
      <c r="A31" s="13"/>
      <c r="B31" s="26"/>
      <c r="C31" s="23"/>
      <c r="D31" s="24"/>
      <c r="E31" s="25"/>
      <c r="F31" s="24"/>
      <c r="G31" s="25"/>
      <c r="H31" s="25"/>
      <c r="I31" s="25"/>
      <c r="J31" s="24"/>
      <c r="K31" s="18">
        <f t="shared" si="0"/>
        <v>0</v>
      </c>
      <c r="L31" s="19">
        <f t="shared" si="1"/>
      </c>
      <c r="M31" s="18">
        <v>21</v>
      </c>
      <c r="N31" s="20">
        <f t="shared" si="2"/>
        <v>0</v>
      </c>
      <c r="O31" s="21">
        <f t="shared" si="3"/>
        <v>0</v>
      </c>
      <c r="Q31" s="18">
        <v>24</v>
      </c>
    </row>
    <row r="32" spans="1:17" s="3" customFormat="1" ht="12.75" customHeight="1" hidden="1">
      <c r="A32" s="13"/>
      <c r="B32" s="26"/>
      <c r="C32" s="23"/>
      <c r="D32" s="24"/>
      <c r="E32" s="25"/>
      <c r="F32" s="24"/>
      <c r="G32" s="25"/>
      <c r="H32" s="25"/>
      <c r="I32" s="25"/>
      <c r="J32" s="24"/>
      <c r="K32" s="18">
        <f t="shared" si="0"/>
        <v>0</v>
      </c>
      <c r="L32" s="19">
        <f t="shared" si="1"/>
      </c>
      <c r="M32" s="18">
        <v>22</v>
      </c>
      <c r="N32" s="20">
        <f t="shared" si="2"/>
        <v>0</v>
      </c>
      <c r="O32" s="21">
        <f t="shared" si="3"/>
        <v>0</v>
      </c>
      <c r="Q32" s="18">
        <v>25</v>
      </c>
    </row>
    <row r="33" spans="1:17" s="3" customFormat="1" ht="12.75" customHeight="1" hidden="1">
      <c r="A33" s="13"/>
      <c r="B33" s="26"/>
      <c r="C33" s="23"/>
      <c r="D33" s="24"/>
      <c r="E33" s="25"/>
      <c r="F33" s="24"/>
      <c r="G33" s="25"/>
      <c r="H33" s="25"/>
      <c r="I33" s="25"/>
      <c r="J33" s="24"/>
      <c r="K33" s="18">
        <f t="shared" si="0"/>
        <v>0</v>
      </c>
      <c r="L33" s="19">
        <f t="shared" si="1"/>
      </c>
      <c r="M33" s="18">
        <v>23</v>
      </c>
      <c r="N33" s="20">
        <f t="shared" si="2"/>
        <v>0</v>
      </c>
      <c r="O33" s="21">
        <f t="shared" si="3"/>
        <v>0</v>
      </c>
      <c r="Q33" s="18">
        <v>26</v>
      </c>
    </row>
    <row r="34" spans="1:17" s="3" customFormat="1" ht="12.75" customHeight="1" hidden="1">
      <c r="A34" s="13"/>
      <c r="B34" s="26"/>
      <c r="C34" s="23"/>
      <c r="D34" s="24"/>
      <c r="E34" s="25"/>
      <c r="F34" s="24"/>
      <c r="G34" s="25"/>
      <c r="H34" s="25"/>
      <c r="I34" s="25"/>
      <c r="J34" s="24"/>
      <c r="K34" s="18">
        <f t="shared" si="0"/>
        <v>0</v>
      </c>
      <c r="L34" s="19">
        <f t="shared" si="1"/>
      </c>
      <c r="M34" s="18">
        <v>24</v>
      </c>
      <c r="N34" s="20">
        <f t="shared" si="2"/>
        <v>0</v>
      </c>
      <c r="O34" s="21">
        <f t="shared" si="3"/>
        <v>0</v>
      </c>
      <c r="Q34" s="18">
        <v>27</v>
      </c>
    </row>
    <row r="35" spans="1:17" s="3" customFormat="1" ht="12.75" customHeight="1" hidden="1">
      <c r="A35" s="13"/>
      <c r="B35" s="26"/>
      <c r="C35" s="23"/>
      <c r="D35" s="24"/>
      <c r="E35" s="25"/>
      <c r="F35" s="24"/>
      <c r="G35" s="25"/>
      <c r="H35" s="25"/>
      <c r="I35" s="25"/>
      <c r="J35" s="24"/>
      <c r="K35" s="18">
        <f t="shared" si="0"/>
        <v>0</v>
      </c>
      <c r="L35" s="19">
        <f t="shared" si="1"/>
      </c>
      <c r="M35" s="18">
        <v>25</v>
      </c>
      <c r="N35" s="20">
        <f t="shared" si="2"/>
        <v>0</v>
      </c>
      <c r="O35" s="21">
        <f t="shared" si="3"/>
        <v>0</v>
      </c>
      <c r="Q35" s="18">
        <v>28</v>
      </c>
    </row>
    <row r="36" spans="1:17" s="3" customFormat="1" ht="12.75" customHeight="1" hidden="1">
      <c r="A36" s="13"/>
      <c r="B36" s="26"/>
      <c r="C36" s="23"/>
      <c r="D36" s="24"/>
      <c r="E36" s="25"/>
      <c r="F36" s="24"/>
      <c r="G36" s="25"/>
      <c r="H36" s="25"/>
      <c r="I36" s="25"/>
      <c r="J36" s="24"/>
      <c r="K36" s="18">
        <f t="shared" si="0"/>
        <v>0</v>
      </c>
      <c r="L36" s="19">
        <f t="shared" si="1"/>
      </c>
      <c r="M36" s="18">
        <v>26</v>
      </c>
      <c r="N36" s="35">
        <f t="shared" si="2"/>
        <v>0</v>
      </c>
      <c r="O36" s="21">
        <f t="shared" si="3"/>
        <v>0</v>
      </c>
      <c r="Q36" s="18">
        <v>29</v>
      </c>
    </row>
    <row r="37" spans="1:17" s="3" customFormat="1" ht="12.75" customHeight="1" hidden="1">
      <c r="A37" s="13"/>
      <c r="B37" s="26"/>
      <c r="C37" s="23"/>
      <c r="D37" s="24"/>
      <c r="E37" s="25"/>
      <c r="F37" s="24"/>
      <c r="G37" s="25"/>
      <c r="H37" s="25"/>
      <c r="I37" s="25"/>
      <c r="J37" s="24"/>
      <c r="K37" s="18">
        <f t="shared" si="0"/>
        <v>0</v>
      </c>
      <c r="L37" s="19">
        <f t="shared" si="1"/>
      </c>
      <c r="M37" s="18">
        <v>27</v>
      </c>
      <c r="N37" s="35">
        <f t="shared" si="2"/>
        <v>0</v>
      </c>
      <c r="O37" s="21">
        <f t="shared" si="3"/>
        <v>0</v>
      </c>
      <c r="Q37" s="18">
        <v>30</v>
      </c>
    </row>
    <row r="38" spans="1:17" s="3" customFormat="1" ht="12.75" customHeight="1" hidden="1">
      <c r="A38" s="13"/>
      <c r="B38" s="26"/>
      <c r="C38" s="23"/>
      <c r="D38" s="24"/>
      <c r="E38" s="25"/>
      <c r="F38" s="24"/>
      <c r="G38" s="25"/>
      <c r="H38" s="25"/>
      <c r="I38" s="25"/>
      <c r="J38" s="24"/>
      <c r="K38" s="18">
        <f t="shared" si="0"/>
        <v>0</v>
      </c>
      <c r="L38" s="19">
        <f t="shared" si="1"/>
      </c>
      <c r="M38" s="18">
        <v>28</v>
      </c>
      <c r="N38" s="35">
        <f t="shared" si="2"/>
        <v>0</v>
      </c>
      <c r="O38" s="21">
        <f t="shared" si="3"/>
        <v>0</v>
      </c>
      <c r="Q38" s="18">
        <v>31</v>
      </c>
    </row>
    <row r="39" spans="1:17" s="3" customFormat="1" ht="12.75" customHeight="1" hidden="1">
      <c r="A39" s="13"/>
      <c r="B39" s="26"/>
      <c r="C39" s="23"/>
      <c r="D39" s="24"/>
      <c r="E39" s="25"/>
      <c r="F39" s="24"/>
      <c r="G39" s="25"/>
      <c r="H39" s="25"/>
      <c r="I39" s="25"/>
      <c r="J39" s="24"/>
      <c r="K39" s="18">
        <f t="shared" si="0"/>
        <v>0</v>
      </c>
      <c r="L39" s="19">
        <f t="shared" si="1"/>
      </c>
      <c r="M39" s="18">
        <v>29</v>
      </c>
      <c r="N39" s="35">
        <f t="shared" si="2"/>
        <v>0</v>
      </c>
      <c r="O39" s="21">
        <f t="shared" si="3"/>
        <v>0</v>
      </c>
      <c r="Q39" s="18">
        <v>32</v>
      </c>
    </row>
    <row r="40" spans="1:17" s="3" customFormat="1" ht="12.75" customHeight="1" hidden="1">
      <c r="A40" s="36"/>
      <c r="B40" s="37"/>
      <c r="C40" s="38"/>
      <c r="D40" s="39"/>
      <c r="E40" s="40"/>
      <c r="F40" s="39"/>
      <c r="G40" s="40"/>
      <c r="H40" s="40"/>
      <c r="I40" s="40"/>
      <c r="J40" s="39"/>
      <c r="K40" s="41">
        <f t="shared" si="0"/>
        <v>0</v>
      </c>
      <c r="L40" s="19">
        <f t="shared" si="1"/>
      </c>
      <c r="M40" s="18">
        <v>30</v>
      </c>
      <c r="N40" s="42">
        <f t="shared" si="2"/>
        <v>0</v>
      </c>
      <c r="O40" s="21">
        <f t="shared" si="3"/>
        <v>0</v>
      </c>
      <c r="Q40" s="18">
        <v>33</v>
      </c>
    </row>
    <row r="42" ht="12.75">
      <c r="L42" s="43"/>
    </row>
    <row r="43" ht="12.75">
      <c r="G43" s="107"/>
    </row>
    <row r="48" ht="12.75">
      <c r="C48" s="44"/>
    </row>
    <row r="49" ht="12.75">
      <c r="C49" s="44"/>
    </row>
    <row r="50" ht="12.75">
      <c r="C50" s="44"/>
    </row>
    <row r="51" ht="12.75">
      <c r="C51" s="44"/>
    </row>
    <row r="52" ht="12.75">
      <c r="C52" s="44"/>
    </row>
    <row r="53" ht="12.75">
      <c r="C53" s="44"/>
    </row>
    <row r="54" ht="12.75">
      <c r="C54" s="44"/>
    </row>
  </sheetData>
  <sheetProtection selectLockedCells="1" selectUnlockedCells="1"/>
  <conditionalFormatting sqref="B40">
    <cfRule type="expression" priority="1" dxfId="0" stopIfTrue="1">
      <formula>(C43&gt;0)</formula>
    </cfRule>
  </conditionalFormatting>
  <conditionalFormatting sqref="C8:J40">
    <cfRule type="cellIs" priority="2" dxfId="2" operator="equal" stopIfTrue="1">
      <formula>$N8</formula>
    </cfRule>
    <cfRule type="cellIs" priority="3" dxfId="1" operator="equal" stopIfTrue="1">
      <formula>$O8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110" r:id="rId4"/>
  <drawing r:id="rId3"/>
  <legacyDrawing r:id="rId2"/>
  <oleObjects>
    <oleObject progId="Рисунок Microsoft Word" shapeId="276512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6.7109375" style="0" customWidth="1"/>
    <col min="4" max="4" width="7.00390625" style="0" customWidth="1"/>
    <col min="5" max="5" width="8.14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</cols>
  <sheetData>
    <row r="1" spans="2:20" ht="11.25" customHeight="1"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6"/>
    </row>
    <row r="2" spans="2:23" ht="22.5" customHeight="1">
      <c r="B2" s="47"/>
      <c r="C2" s="48"/>
      <c r="D2" s="47"/>
      <c r="E2" s="47"/>
      <c r="F2" s="47" t="s">
        <v>11</v>
      </c>
      <c r="G2" s="47"/>
      <c r="H2" s="49"/>
      <c r="I2" s="49"/>
      <c r="J2" s="49"/>
      <c r="K2" s="49"/>
      <c r="L2" s="49"/>
      <c r="M2" s="49"/>
      <c r="N2" s="49"/>
      <c r="O2" s="49"/>
      <c r="P2" s="49"/>
      <c r="Q2" s="2" t="s">
        <v>1</v>
      </c>
      <c r="W2" s="46"/>
    </row>
    <row r="3" spans="2:17" ht="28.5" customHeight="1">
      <c r="B3" s="47"/>
      <c r="C3" s="47"/>
      <c r="D3" s="47"/>
      <c r="E3" s="47"/>
      <c r="F3" s="47"/>
      <c r="G3" s="50" t="s">
        <v>27</v>
      </c>
      <c r="H3" s="50"/>
      <c r="I3" s="49"/>
      <c r="Q3" s="2" t="s">
        <v>2</v>
      </c>
    </row>
    <row r="4" spans="1:22" ht="14.25" customHeight="1">
      <c r="A4" s="111" t="s">
        <v>12</v>
      </c>
      <c r="B4" s="111" t="s">
        <v>13</v>
      </c>
      <c r="C4" s="112" t="s">
        <v>14</v>
      </c>
      <c r="D4" s="112" t="s">
        <v>15</v>
      </c>
      <c r="E4" s="112" t="s">
        <v>16</v>
      </c>
      <c r="F4" s="114" t="s">
        <v>17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2" t="s">
        <v>18</v>
      </c>
      <c r="U4" s="112" t="s">
        <v>19</v>
      </c>
      <c r="V4" s="111" t="s">
        <v>20</v>
      </c>
    </row>
    <row r="5" spans="1:22" ht="17.25" customHeight="1">
      <c r="A5" s="111"/>
      <c r="B5" s="111"/>
      <c r="C5" s="111"/>
      <c r="D5" s="111"/>
      <c r="E5" s="111"/>
      <c r="F5" s="51">
        <v>9</v>
      </c>
      <c r="G5" s="52" t="s">
        <v>21</v>
      </c>
      <c r="H5" s="51">
        <v>10</v>
      </c>
      <c r="I5" s="52" t="s">
        <v>21</v>
      </c>
      <c r="J5" s="51">
        <v>11</v>
      </c>
      <c r="K5" s="52" t="s">
        <v>21</v>
      </c>
      <c r="L5" s="51">
        <v>12</v>
      </c>
      <c r="M5" s="52" t="s">
        <v>21</v>
      </c>
      <c r="N5" s="51">
        <v>13</v>
      </c>
      <c r="O5" s="52" t="s">
        <v>21</v>
      </c>
      <c r="P5" s="51">
        <v>14</v>
      </c>
      <c r="Q5" s="52" t="s">
        <v>21</v>
      </c>
      <c r="R5" s="51">
        <v>15</v>
      </c>
      <c r="S5" s="52" t="s">
        <v>21</v>
      </c>
      <c r="T5" s="112"/>
      <c r="U5" s="112"/>
      <c r="V5" s="112"/>
    </row>
    <row r="6" spans="1:22" ht="14.25" customHeight="1">
      <c r="A6" s="113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5.75">
      <c r="A7" s="53">
        <v>1</v>
      </c>
      <c r="B7" s="54" t="str">
        <f>квалификация!B13</f>
        <v>ОП</v>
      </c>
      <c r="C7" s="53">
        <f>квалификация!K13</f>
        <v>1581</v>
      </c>
      <c r="D7" s="55">
        <f aca="true" t="shared" si="0" ref="D7:D14">SUM(C7,F7:S7)</f>
        <v>3163</v>
      </c>
      <c r="E7" s="56">
        <f>AVERAGE(квалификация!C13:J13,'раунд робин'!R12,'раунд робин'!P12,'раунд робин'!N12,'раунд робин'!L12,'раунд робин'!J12,'раунд робин'!H12,'раунд робин'!F12)</f>
        <v>192.06666666666666</v>
      </c>
      <c r="F7" s="57">
        <v>217</v>
      </c>
      <c r="G7" s="57">
        <v>30</v>
      </c>
      <c r="H7" s="57">
        <v>223</v>
      </c>
      <c r="I7" s="57">
        <v>30</v>
      </c>
      <c r="J7" s="57">
        <v>221</v>
      </c>
      <c r="K7" s="57">
        <v>0</v>
      </c>
      <c r="L7" s="57">
        <v>167</v>
      </c>
      <c r="M7" s="57">
        <v>0</v>
      </c>
      <c r="N7" s="57">
        <v>197</v>
      </c>
      <c r="O7" s="57">
        <v>0</v>
      </c>
      <c r="P7" s="57">
        <v>249</v>
      </c>
      <c r="Q7" s="57">
        <v>30</v>
      </c>
      <c r="R7" s="57">
        <v>188</v>
      </c>
      <c r="S7" s="57">
        <v>30</v>
      </c>
      <c r="T7" s="55">
        <f aca="true" t="shared" si="1" ref="T7:T14">SUM(G7,I7,K7,M7,S7,O7,Q7)</f>
        <v>120</v>
      </c>
      <c r="U7" s="56">
        <f aca="true" t="shared" si="2" ref="U7:U14">AVERAGE(F7,H7,J7,L7,R7,N7,P7)</f>
        <v>208.85714285714286</v>
      </c>
      <c r="V7" s="53">
        <v>1</v>
      </c>
    </row>
    <row r="8" spans="1:22" ht="15.75">
      <c r="A8" s="53">
        <v>2</v>
      </c>
      <c r="B8" s="54" t="str">
        <f>квалификация!B8</f>
        <v>Black Ferrari</v>
      </c>
      <c r="C8" s="53">
        <f>квалификация!K8</f>
        <v>1726</v>
      </c>
      <c r="D8" s="55">
        <f t="shared" si="0"/>
        <v>3111</v>
      </c>
      <c r="E8" s="56">
        <f>AVERAGE(квалификация!C8:J8,'раунд робин'!R7,'раунд робин'!P7,'раунд робин'!N7,'раунд робин'!L7,'раунд робин'!J7,'раунд робин'!H7,'раунд робин'!F7)</f>
        <v>212.53333333333333</v>
      </c>
      <c r="F8" s="57">
        <v>176</v>
      </c>
      <c r="G8" s="58">
        <v>0</v>
      </c>
      <c r="H8" s="57">
        <v>211</v>
      </c>
      <c r="I8" s="57">
        <v>0</v>
      </c>
      <c r="J8" s="57">
        <v>181</v>
      </c>
      <c r="K8" s="57">
        <v>0</v>
      </c>
      <c r="L8" s="57">
        <v>216</v>
      </c>
      <c r="M8" s="59">
        <v>30</v>
      </c>
      <c r="N8" s="59">
        <v>167</v>
      </c>
      <c r="O8" s="59">
        <v>0</v>
      </c>
      <c r="P8" s="59">
        <v>174</v>
      </c>
      <c r="Q8" s="59">
        <v>30</v>
      </c>
      <c r="R8" s="57">
        <v>170</v>
      </c>
      <c r="S8" s="57">
        <v>30</v>
      </c>
      <c r="T8" s="55">
        <f t="shared" si="1"/>
        <v>90</v>
      </c>
      <c r="U8" s="56">
        <f t="shared" si="2"/>
        <v>185</v>
      </c>
      <c r="V8" s="53">
        <v>2</v>
      </c>
    </row>
    <row r="9" spans="1:23" ht="15.75">
      <c r="A9" s="53">
        <v>3</v>
      </c>
      <c r="B9" s="54" t="str">
        <f>квалификация!B15</f>
        <v>Чак Норрис</v>
      </c>
      <c r="C9" s="53">
        <f>квалификация!K15</f>
        <v>1572</v>
      </c>
      <c r="D9" s="55">
        <f t="shared" si="0"/>
        <v>3085</v>
      </c>
      <c r="E9" s="56">
        <f>AVERAGE(квалификация!C15:J15,'раунд робин'!R14,'раунд робин'!P14,'раунд робин'!N14,'раунд робин'!L14,'раунд робин'!J14,'раунд робин'!H14,'раунд робин'!F14)</f>
        <v>181.4</v>
      </c>
      <c r="F9" s="57">
        <v>191</v>
      </c>
      <c r="G9" s="57">
        <v>30</v>
      </c>
      <c r="H9" s="57">
        <v>209</v>
      </c>
      <c r="I9" s="57">
        <v>30</v>
      </c>
      <c r="J9" s="57">
        <v>225</v>
      </c>
      <c r="K9" s="57">
        <v>30</v>
      </c>
      <c r="L9" s="57">
        <v>205</v>
      </c>
      <c r="M9" s="57">
        <v>0</v>
      </c>
      <c r="N9" s="57">
        <v>202</v>
      </c>
      <c r="O9" s="57">
        <v>30</v>
      </c>
      <c r="P9" s="57">
        <v>172</v>
      </c>
      <c r="Q9" s="57">
        <v>0</v>
      </c>
      <c r="R9" s="57">
        <v>189</v>
      </c>
      <c r="S9" s="57">
        <v>0</v>
      </c>
      <c r="T9" s="55">
        <f t="shared" si="1"/>
        <v>120</v>
      </c>
      <c r="U9" s="56">
        <f t="shared" si="2"/>
        <v>199</v>
      </c>
      <c r="V9" s="53">
        <v>3</v>
      </c>
      <c r="W9" s="60"/>
    </row>
    <row r="10" spans="1:23" ht="15.75">
      <c r="A10" s="53">
        <v>4</v>
      </c>
      <c r="B10" s="54" t="str">
        <f>квалификация!B11</f>
        <v>БиК</v>
      </c>
      <c r="C10" s="53">
        <f>квалификация!K11</f>
        <v>1603</v>
      </c>
      <c r="D10" s="55">
        <f t="shared" si="0"/>
        <v>3078</v>
      </c>
      <c r="E10" s="56">
        <f>AVERAGE(квалификация!C11:J11,'раунд робин'!R10,'раунд робин'!P10,'раунд робин'!N10,'раунд робин'!L10,'раунд робин'!J10,'раунд робин'!H10,'раунд робин'!F10)</f>
        <v>197.2</v>
      </c>
      <c r="F10" s="57">
        <v>175</v>
      </c>
      <c r="G10" s="57">
        <v>0</v>
      </c>
      <c r="H10" s="57">
        <v>208</v>
      </c>
      <c r="I10" s="57">
        <v>30</v>
      </c>
      <c r="J10" s="57">
        <v>252</v>
      </c>
      <c r="K10" s="57">
        <v>30</v>
      </c>
      <c r="L10" s="57">
        <v>216</v>
      </c>
      <c r="M10" s="57">
        <v>30</v>
      </c>
      <c r="N10" s="57">
        <v>185</v>
      </c>
      <c r="O10" s="57">
        <v>0</v>
      </c>
      <c r="P10" s="57">
        <v>169</v>
      </c>
      <c r="Q10" s="57">
        <v>0</v>
      </c>
      <c r="R10" s="57">
        <v>150</v>
      </c>
      <c r="S10" s="57">
        <v>30</v>
      </c>
      <c r="T10" s="55">
        <f t="shared" si="1"/>
        <v>120</v>
      </c>
      <c r="U10" s="56">
        <f t="shared" si="2"/>
        <v>193.57142857142858</v>
      </c>
      <c r="V10" s="53">
        <v>4</v>
      </c>
      <c r="W10" s="60"/>
    </row>
    <row r="11" spans="1:23" ht="15.75">
      <c r="A11" s="53">
        <v>5</v>
      </c>
      <c r="B11" s="54" t="str">
        <f>квалификация!B14</f>
        <v>Не пара</v>
      </c>
      <c r="C11" s="53">
        <f>квалификация!K14</f>
        <v>1574</v>
      </c>
      <c r="D11" s="55">
        <f t="shared" si="0"/>
        <v>3026</v>
      </c>
      <c r="E11" s="56">
        <f>AVERAGE(квалификация!C14:J14,'раунд робин'!R13,'раунд робин'!P13,'раунд робин'!N13,'раунд робин'!L13,'раунд робин'!J13,'раунд робин'!H13,'раунд робин'!F13)</f>
        <v>189</v>
      </c>
      <c r="F11" s="57">
        <v>182</v>
      </c>
      <c r="G11" s="57">
        <v>30</v>
      </c>
      <c r="H11" s="57">
        <v>169</v>
      </c>
      <c r="I11" s="57">
        <v>0</v>
      </c>
      <c r="J11" s="57">
        <v>214</v>
      </c>
      <c r="K11" s="57">
        <v>0</v>
      </c>
      <c r="L11" s="57">
        <v>181</v>
      </c>
      <c r="M11" s="57">
        <v>0</v>
      </c>
      <c r="N11" s="57">
        <v>215</v>
      </c>
      <c r="O11" s="57">
        <v>30</v>
      </c>
      <c r="P11" s="57">
        <v>201</v>
      </c>
      <c r="Q11" s="57">
        <v>0</v>
      </c>
      <c r="R11" s="57">
        <v>200</v>
      </c>
      <c r="S11" s="57">
        <v>30</v>
      </c>
      <c r="T11" s="55">
        <f t="shared" si="1"/>
        <v>90</v>
      </c>
      <c r="U11" s="56">
        <f t="shared" si="2"/>
        <v>194.57142857142858</v>
      </c>
      <c r="V11" s="53">
        <v>5</v>
      </c>
      <c r="W11" s="60"/>
    </row>
    <row r="12" spans="1:23" ht="15.75">
      <c r="A12" s="53">
        <v>6</v>
      </c>
      <c r="B12" s="54" t="str">
        <f>квалификация!B12</f>
        <v>Коты</v>
      </c>
      <c r="C12" s="53">
        <f>квалификация!K12</f>
        <v>1593</v>
      </c>
      <c r="D12" s="55">
        <f t="shared" si="0"/>
        <v>3013</v>
      </c>
      <c r="E12" s="56">
        <f>AVERAGE(квалификация!C12:J12,'раунд робин'!R11,'раунд робин'!P11,'раунд робин'!N11,'раунд робин'!L11,'раунд робин'!J11,'раунд робин'!H11,'раунд робин'!F11)</f>
        <v>197</v>
      </c>
      <c r="F12" s="57">
        <v>276</v>
      </c>
      <c r="G12" s="57">
        <v>30</v>
      </c>
      <c r="H12" s="57">
        <v>178</v>
      </c>
      <c r="I12" s="57">
        <v>30</v>
      </c>
      <c r="J12" s="57">
        <v>184</v>
      </c>
      <c r="K12" s="57">
        <v>30</v>
      </c>
      <c r="L12" s="57">
        <v>165</v>
      </c>
      <c r="M12" s="61">
        <v>0</v>
      </c>
      <c r="N12" s="61">
        <v>142</v>
      </c>
      <c r="O12" s="61">
        <v>0</v>
      </c>
      <c r="P12" s="61">
        <v>177</v>
      </c>
      <c r="Q12" s="61">
        <v>30</v>
      </c>
      <c r="R12" s="61">
        <v>178</v>
      </c>
      <c r="S12" s="57">
        <v>0</v>
      </c>
      <c r="T12" s="55">
        <f t="shared" si="1"/>
        <v>120</v>
      </c>
      <c r="U12" s="56">
        <f t="shared" si="2"/>
        <v>185.71428571428572</v>
      </c>
      <c r="V12" s="53">
        <v>6</v>
      </c>
      <c r="W12" s="60"/>
    </row>
    <row r="13" spans="1:23" ht="15.75">
      <c r="A13" s="53">
        <v>7</v>
      </c>
      <c r="B13" s="54" t="str">
        <f>квалификация!B10</f>
        <v>Корпорация монстров</v>
      </c>
      <c r="C13" s="53">
        <f>квалификация!K10</f>
        <v>1616</v>
      </c>
      <c r="D13" s="55">
        <f t="shared" si="0"/>
        <v>2997</v>
      </c>
      <c r="E13" s="56">
        <f>AVERAGE(квалификация!C10:J10,'раунд робин'!R9,'раунд робин'!P9,'раунд робин'!N9,'раунд робин'!L9,'раунд робин'!J9,'раунд робин'!H9,'раунд робин'!F9)</f>
        <v>200.6</v>
      </c>
      <c r="F13" s="57">
        <v>177</v>
      </c>
      <c r="G13" s="58">
        <v>0</v>
      </c>
      <c r="H13" s="57">
        <v>151</v>
      </c>
      <c r="I13" s="57">
        <v>0</v>
      </c>
      <c r="J13" s="57">
        <v>225</v>
      </c>
      <c r="K13" s="57">
        <v>30</v>
      </c>
      <c r="L13" s="62">
        <v>171</v>
      </c>
      <c r="M13" s="57">
        <v>30</v>
      </c>
      <c r="N13" s="57">
        <v>191</v>
      </c>
      <c r="O13" s="57">
        <v>30</v>
      </c>
      <c r="P13" s="57">
        <v>198</v>
      </c>
      <c r="Q13" s="57">
        <v>30</v>
      </c>
      <c r="R13" s="57">
        <v>148</v>
      </c>
      <c r="S13" s="63">
        <v>0</v>
      </c>
      <c r="T13" s="55">
        <f t="shared" si="1"/>
        <v>120</v>
      </c>
      <c r="U13" s="56">
        <f t="shared" si="2"/>
        <v>180.14285714285714</v>
      </c>
      <c r="V13" s="53">
        <v>7</v>
      </c>
      <c r="W13" s="60"/>
    </row>
    <row r="14" spans="1:23" ht="15.75">
      <c r="A14" s="53">
        <v>8</v>
      </c>
      <c r="B14" s="54" t="str">
        <f>квалификация!B9</f>
        <v>Гроза</v>
      </c>
      <c r="C14" s="53">
        <f>квалификация!K9</f>
        <v>1654</v>
      </c>
      <c r="D14" s="55">
        <f t="shared" si="0"/>
        <v>2863</v>
      </c>
      <c r="E14" s="56">
        <f>AVERAGE(квалификация!C9:J9,'раунд робин'!R8,'раунд робин'!P8,'раунд робин'!N8,'раунд робин'!L8,'раунд робин'!J8,'раунд робин'!H8,'раунд робин'!F8)</f>
        <v>196.6</v>
      </c>
      <c r="F14" s="57">
        <v>157</v>
      </c>
      <c r="G14" s="57">
        <v>0</v>
      </c>
      <c r="H14" s="57">
        <v>153</v>
      </c>
      <c r="I14" s="57">
        <v>0</v>
      </c>
      <c r="J14" s="57">
        <v>199</v>
      </c>
      <c r="K14" s="57">
        <v>0</v>
      </c>
      <c r="L14" s="57">
        <v>173</v>
      </c>
      <c r="M14" s="64">
        <v>30</v>
      </c>
      <c r="N14" s="64">
        <v>194</v>
      </c>
      <c r="O14" s="64">
        <v>30</v>
      </c>
      <c r="P14" s="64">
        <v>137</v>
      </c>
      <c r="Q14" s="64">
        <v>0</v>
      </c>
      <c r="R14" s="64">
        <v>136</v>
      </c>
      <c r="S14" s="57">
        <v>0</v>
      </c>
      <c r="T14" s="55">
        <f t="shared" si="1"/>
        <v>60</v>
      </c>
      <c r="U14" s="56">
        <f t="shared" si="2"/>
        <v>164.14285714285714</v>
      </c>
      <c r="V14" s="53">
        <v>8</v>
      </c>
      <c r="W14" s="60"/>
    </row>
    <row r="16" spans="1:5" ht="12.75">
      <c r="A16" s="65"/>
      <c r="E16" t="s">
        <v>23</v>
      </c>
    </row>
    <row r="17" ht="12.75">
      <c r="A17" s="65"/>
    </row>
    <row r="18" ht="12.75">
      <c r="A18" s="65"/>
    </row>
    <row r="19" ht="12.75">
      <c r="A19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6" ht="12.75">
      <c r="A26" s="65"/>
    </row>
    <row r="27" ht="12.75">
      <c r="A27" s="65"/>
    </row>
  </sheetData>
  <sheetProtection selectLockedCells="1" selectUnlockedCells="1"/>
  <mergeCells count="10">
    <mergeCell ref="V4:V5"/>
    <mergeCell ref="A6:V6"/>
    <mergeCell ref="E4:E5"/>
    <mergeCell ref="F4:S4"/>
    <mergeCell ref="T4:T5"/>
    <mergeCell ref="U4:U5"/>
    <mergeCell ref="A4:A5"/>
    <mergeCell ref="B4:B5"/>
    <mergeCell ref="C4:C5"/>
    <mergeCell ref="D4:D5"/>
  </mergeCells>
  <conditionalFormatting sqref="B7:B14">
    <cfRule type="expression" priority="1" dxfId="0" stopIfTrue="1">
      <formula>(C7&gt;0)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564770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P2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14.7109375" style="0" customWidth="1"/>
    <col min="4" max="4" width="6.140625" style="0" customWidth="1"/>
    <col min="5" max="5" width="3.8515625" style="0" customWidth="1"/>
    <col min="6" max="6" width="18.140625" style="0" customWidth="1"/>
    <col min="7" max="7" width="5.57421875" style="0" customWidth="1"/>
    <col min="8" max="8" width="3.8515625" style="0" customWidth="1"/>
    <col min="9" max="9" width="19.8515625" style="0" customWidth="1"/>
    <col min="10" max="10" width="5.00390625" style="0" customWidth="1"/>
    <col min="11" max="11" width="3.8515625" style="0" customWidth="1"/>
    <col min="12" max="12" width="18.28125" style="0" customWidth="1"/>
    <col min="13" max="13" width="5.140625" style="0" customWidth="1"/>
    <col min="14" max="14" width="3.00390625" style="0" customWidth="1"/>
    <col min="15" max="15" width="17.140625" style="0" customWidth="1"/>
    <col min="16" max="16" width="4.8515625" style="0" customWidth="1"/>
    <col min="17" max="17" width="12.28125" style="0" customWidth="1"/>
  </cols>
  <sheetData>
    <row r="2" spans="2:7" ht="26.25">
      <c r="B2" s="66"/>
      <c r="C2" s="66"/>
      <c r="D2" s="66"/>
      <c r="E2" s="66" t="s">
        <v>23</v>
      </c>
      <c r="F2" s="67" t="s">
        <v>24</v>
      </c>
      <c r="G2" s="6" t="s">
        <v>26</v>
      </c>
    </row>
    <row r="3" ht="14.25" customHeight="1"/>
    <row r="4" spans="2:6" ht="18">
      <c r="B4" s="68"/>
      <c r="C4" s="69"/>
      <c r="D4" s="69"/>
      <c r="E4" s="69"/>
      <c r="F4" s="68"/>
    </row>
    <row r="5" spans="2:7" ht="18">
      <c r="B5" s="68"/>
      <c r="C5" s="70"/>
      <c r="D5" s="71"/>
      <c r="E5" s="71"/>
      <c r="F5" s="72"/>
      <c r="G5" s="72"/>
    </row>
    <row r="6" spans="2:7" ht="18">
      <c r="B6" s="73">
        <v>6</v>
      </c>
      <c r="C6" s="74" t="s">
        <v>37</v>
      </c>
      <c r="D6" s="75">
        <v>229</v>
      </c>
      <c r="E6" s="71"/>
      <c r="F6" s="76"/>
      <c r="G6" s="76"/>
    </row>
    <row r="7" spans="2:8" ht="18">
      <c r="B7" s="69"/>
      <c r="C7" s="77"/>
      <c r="D7" s="78"/>
      <c r="E7" s="79"/>
      <c r="F7" s="80"/>
      <c r="G7" s="71"/>
      <c r="H7" s="81"/>
    </row>
    <row r="8" spans="2:8" ht="18">
      <c r="B8" s="69"/>
      <c r="C8" s="81"/>
      <c r="D8" s="82"/>
      <c r="E8" s="71"/>
      <c r="F8" s="74" t="s">
        <v>37</v>
      </c>
      <c r="G8" s="110">
        <v>165</v>
      </c>
      <c r="H8" s="81"/>
    </row>
    <row r="9" spans="2:10" ht="18">
      <c r="B9" s="69"/>
      <c r="C9" s="81"/>
      <c r="D9" s="82"/>
      <c r="E9" s="71"/>
      <c r="F9" s="83"/>
      <c r="G9" s="78"/>
      <c r="H9" s="84"/>
      <c r="I9" s="70"/>
      <c r="J9" s="60"/>
    </row>
    <row r="10" spans="2:12" ht="18">
      <c r="B10" s="69"/>
      <c r="C10" s="70"/>
      <c r="D10" s="85">
        <v>205</v>
      </c>
      <c r="E10" s="72"/>
      <c r="F10" s="86"/>
      <c r="G10" s="72"/>
      <c r="H10" s="81"/>
      <c r="I10" s="87" t="s">
        <v>37</v>
      </c>
      <c r="J10" s="88">
        <v>183</v>
      </c>
      <c r="K10" s="60"/>
      <c r="L10" s="60"/>
    </row>
    <row r="11" spans="2:12" ht="18">
      <c r="B11" s="73">
        <v>5</v>
      </c>
      <c r="C11" s="74" t="s">
        <v>41</v>
      </c>
      <c r="D11" s="72"/>
      <c r="E11" s="89">
        <v>4</v>
      </c>
      <c r="F11" s="86"/>
      <c r="G11" s="72"/>
      <c r="H11" s="81"/>
      <c r="I11" s="90"/>
      <c r="J11" s="78"/>
      <c r="K11" s="84"/>
      <c r="L11" s="70"/>
    </row>
    <row r="12" spans="2:13" ht="18">
      <c r="B12" s="69"/>
      <c r="C12" s="77"/>
      <c r="D12" s="71"/>
      <c r="E12" s="72"/>
      <c r="F12" s="91"/>
      <c r="G12" s="110">
        <v>143</v>
      </c>
      <c r="H12" s="92"/>
      <c r="I12" s="93"/>
      <c r="J12" s="72"/>
      <c r="K12" s="81"/>
      <c r="L12" s="87" t="s">
        <v>37</v>
      </c>
      <c r="M12">
        <v>144</v>
      </c>
    </row>
    <row r="13" spans="2:15" ht="18">
      <c r="B13" s="69"/>
      <c r="C13" s="69"/>
      <c r="D13" s="94"/>
      <c r="E13" s="94"/>
      <c r="F13" s="87" t="s">
        <v>31</v>
      </c>
      <c r="G13" s="72"/>
      <c r="H13" s="95">
        <v>3</v>
      </c>
      <c r="I13" s="93"/>
      <c r="J13" s="72"/>
      <c r="K13" s="81"/>
      <c r="L13" s="90"/>
      <c r="M13" s="78"/>
      <c r="N13" s="84"/>
      <c r="O13" s="70"/>
    </row>
    <row r="14" spans="4:16" ht="18">
      <c r="D14" s="76"/>
      <c r="E14" s="76"/>
      <c r="F14" s="96"/>
      <c r="G14" s="71"/>
      <c r="H14" s="92"/>
      <c r="I14" s="97"/>
      <c r="J14" s="110">
        <v>162</v>
      </c>
      <c r="K14" s="92"/>
      <c r="L14" s="93"/>
      <c r="M14" s="72"/>
      <c r="N14" s="81"/>
      <c r="O14" s="87" t="s">
        <v>28</v>
      </c>
      <c r="P14">
        <v>210</v>
      </c>
    </row>
    <row r="15" spans="4:15" ht="18">
      <c r="D15" s="76"/>
      <c r="E15" s="76"/>
      <c r="F15" s="76"/>
      <c r="G15" s="76"/>
      <c r="H15" s="69"/>
      <c r="I15" s="87" t="s">
        <v>46</v>
      </c>
      <c r="J15" s="72"/>
      <c r="K15" s="95">
        <v>2</v>
      </c>
      <c r="L15" s="93"/>
      <c r="M15" s="72"/>
      <c r="N15" s="81"/>
      <c r="O15" s="90"/>
    </row>
    <row r="16" spans="4:15" ht="18">
      <c r="D16" s="76"/>
      <c r="E16" s="76"/>
      <c r="F16" s="76"/>
      <c r="G16" s="76"/>
      <c r="I16" s="77"/>
      <c r="J16" s="71"/>
      <c r="K16" s="92"/>
      <c r="L16" s="97"/>
      <c r="M16" s="110">
        <v>162</v>
      </c>
      <c r="N16" s="92"/>
      <c r="O16" s="93"/>
    </row>
    <row r="17" spans="7:15" ht="18">
      <c r="G17" s="60"/>
      <c r="H17" s="60"/>
      <c r="I17" s="60"/>
      <c r="J17" s="76"/>
      <c r="K17" s="69"/>
      <c r="L17" s="87" t="s">
        <v>28</v>
      </c>
      <c r="M17" s="72"/>
      <c r="N17" s="95">
        <v>1</v>
      </c>
      <c r="O17" s="93"/>
    </row>
    <row r="18" spans="10:15" ht="18">
      <c r="J18" s="76"/>
      <c r="L18" s="77"/>
      <c r="M18" s="71"/>
      <c r="N18" s="92"/>
      <c r="O18" s="97"/>
    </row>
    <row r="19" spans="13:16" ht="18">
      <c r="M19" s="76"/>
      <c r="N19" s="69"/>
      <c r="O19" s="87" t="s">
        <v>42</v>
      </c>
      <c r="P19">
        <v>184</v>
      </c>
    </row>
    <row r="20" spans="13:15" ht="18">
      <c r="M20" s="76"/>
      <c r="O20" s="77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64767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2012-03-30T11:21:09Z</cp:lastPrinted>
  <dcterms:created xsi:type="dcterms:W3CDTF">2012-04-02T13:22:29Z</dcterms:created>
  <dcterms:modified xsi:type="dcterms:W3CDTF">2012-04-02T13:22:30Z</dcterms:modified>
  <cp:category/>
  <cp:version/>
  <cp:contentType/>
  <cp:contentStatus/>
</cp:coreProperties>
</file>